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9995743C-2D84-472A-8E3C-4293E339AD03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H110" i="59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<sst xmlns="http://schemas.openxmlformats.org/spreadsheetml/2006/main" count="856" uniqueCount="602">
  <si>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</si>
  <si>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</si>
  <si>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</si>
  <si>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</si>
  <si>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</si>
  <si>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</si>
  <si>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</si>
  <si>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</si>
  <si>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</si>
  <si>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</si>
  <si>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</si>
  <si>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</si>
  <si>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</si>
  <si>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</si>
  <si>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</si>
  <si>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</si>
  <si>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</si>
  <si>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</si>
  <si>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</si>
  <si>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</si>
  <si>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</si>
  <si>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</si>
  <si>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</si>
  <si>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</si>
  <si>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</si>
  <si>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</si>
  <si>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</si>
  <si>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</si>
  <si>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</si>
  <si>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</si>
  <si>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</si>
  <si>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</si>
  <si>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</si>
  <si>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</si>
  <si>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</si>
  <si>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</si>
  <si>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</si>
  <si>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</si>
  <si>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</si>
  <si>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</si>
  <si>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</si>
  <si>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</si>
  <si>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</si>
  <si>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</si>
  <si>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</si>
  <si>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</si>
  <si>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</si>
  <si>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</si>
  <si>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</si>
  <si>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</si>
  <si>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</si>
  <si>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</si>
  <si>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</si>
  <si>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</si>
  <si>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</si>
  <si>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</si>
  <si>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</si>
  <si>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</si>
  <si>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</si>
  <si>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</si>
  <si>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</si>
  <si>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</si>
  <si>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</si>
  <si>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</si>
  <si>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</si>
  <si>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</si>
  <si>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</si>
  <si>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</si>
  <si>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</si>
  <si>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</si>
  <si>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</si>
  <si>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</si>
  <si>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</si>
  <si>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</si>
  <si>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</si>
  <si>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</si>
  <si>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</si>
  <si>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</si>
  <si>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</si>
  <si>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</si>
  <si>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</si>
  <si>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</si>
  <si>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</si>
  <si>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</si>
  <si>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</si>
  <si>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</si>
  <si>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</si>
  <si>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</si>
  <si>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</si>
  <si>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</si>
  <si>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</si>
  <si>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</si>
  <si>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</si>
  <si>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</si>
  <si>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</si>
  <si>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</si>
  <si>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</si>
  <si>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</si>
  <si>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</si>
  <si>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</si>
  <si>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</si>
  <si>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</si>
  <si>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</si>
  <si>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</si>
  <si>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</si>
  <si>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</si>
  <si>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</si>
  <si>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</si>
  <si>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</si>
  <si>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</si>
  <si>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</si>
  <si>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</si>
  <si>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</si>
  <si>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</si>
  <si>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</si>
  <si>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</si>
  <si>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</si>
  <si>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</si>
  <si>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</si>
  <si>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</si>
  <si>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</si>
  <si>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</si>
  <si>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</si>
  <si>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</si>
  <si>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</si>
  <si>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</si>
  <si>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</si>
  <si>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</si>
  <si>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</si>
  <si>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</si>
  <si>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</si>
  <si>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</si>
  <si>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</si>
  <si>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</si>
  <si>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</si>
  <si>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</si>
  <si>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</si>
  <si>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</si>
  <si>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</si>
  <si>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</si>
  <si>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</si>
  <si>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</si>
  <si>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</si>
  <si>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</si>
  <si>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</si>
  <si>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</si>
  <si>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</si>
  <si>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</si>
  <si>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</si>
  <si>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</si>
  <si>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</si>
  <si>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</si>
  <si>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</si>
  <si>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</si>
  <si>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</si>
  <si>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</si>
  <si>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</si>
  <si>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</si>
  <si>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</si>
  <si>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</si>
  <si>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</si>
  <si>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</si>
  <si>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</si>
  <si>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</si>
  <si>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</si>
  <si>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</si>
  <si>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</si>
  <si>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</si>
  <si>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</si>
  <si>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</si>
  <si>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</si>
  <si>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</si>
  <si>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</si>
  <si>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</si>
  <si>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</si>
  <si>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</si>
  <si>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</si>
  <si>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</si>
  <si>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</si>
  <si>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</si>
  <si>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</si>
  <si>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</si>
  <si>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</si>
  <si>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</si>
  <si>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</si>
  <si>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</si>
  <si>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</si>
  <si>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</si>
  <si>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</si>
  <si>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</si>
  <si>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</si>
  <si>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</si>
  <si>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</si>
  <si>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</si>
  <si>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</si>
  <si>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</si>
  <si>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</si>
  <si>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</si>
  <si>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</si>
  <si>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</si>
  <si>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</si>
  <si>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</si>
  <si>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</si>
  <si>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</si>
  <si>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</si>
  <si>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</si>
  <si>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</si>
  <si>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</si>
  <si>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</si>
  <si>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</si>
  <si>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</si>
  <si>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</si>
  <si>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</si>
  <si>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</si>
  <si>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</si>
  <si>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</si>
  <si>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</si>
  <si>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</si>
  <si>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</si>
  <si>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</si>
  <si>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</si>
  <si>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</si>
  <si>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</si>
  <si>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</si>
  <si>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</si>
  <si>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</si>
  <si>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</si>
  <si>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</si>
  <si>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</si>
  <si>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</si>
  <si>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</si>
  <si>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</si>
  <si>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</si>
  <si>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</si>
  <si>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</si>
  <si>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</si>
  <si>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</si>
  <si>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</si>
  <si>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</si>
  <si>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</si>
  <si>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</si>
  <si>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</si>
  <si>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</si>
  <si>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</si>
  <si>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</si>
  <si>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</si>
  <si>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</si>
  <si>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</si>
  <si>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</si>
  <si>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</si>
  <si>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</si>
  <si>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</si>
  <si>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</si>
  <si>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</si>
  <si>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</si>
  <si>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</si>
  <si>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</si>
  <si>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</si>
  <si>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</si>
  <si>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</si>
  <si>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</si>
  <si>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</si>
  <si>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</si>
  <si>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</si>
  <si>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</si>
  <si>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</si>
  <si>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</si>
  <si>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</si>
  <si>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</si>
  <si>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</si>
  <si>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</si>
  <si>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</si>
  <si>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</si>
  <si>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</si>
  <si>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</si>
  <si>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</si>
  <si>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</si>
  <si>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</si>
  <si>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</si>
  <si>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</si>
  <si>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</si>
  <si>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</si>
  <si>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</si>
  <si>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</si>
  <si>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</si>
  <si>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</si>
  <si>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</si>
  <si>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</si>
  <si>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</si>
  <si>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</si>
  <si>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</si>
  <si>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</si>
  <si>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</si>
  <si>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</si>
  <si>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</si>
  <si>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</si>
  <si>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</si>
  <si>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</si>
  <si>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</si>
  <si>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</si>
  <si>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</si>
  <si>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</si>
  <si>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</si>
  <si>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</si>
  <si>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</si>
  <si>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</si>
  <si>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</si>
  <si>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</si>
  <si>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</si>
  <si>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</si>
  <si>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</si>
  <si>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</si>
  <si>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</si>
  <si>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</si>
  <si>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</si>
  <si>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</si>
  <si>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</si>
  <si>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</si>
  <si>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</si>
  <si>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</si>
  <si>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</si>
  <si>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</si>
  <si>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</si>
  <si>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</si>
  <si>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</si>
  <si>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</si>
  <si>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</si>
  <si>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</si>
  <si>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</si>
  <si>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</si>
  <si>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</si>
  <si>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</si>
  <si>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</si>
  <si>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</si>
  <si>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</si>
  <si>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</si>
  <si>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</si>
  <si>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</si>
  <si>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</si>
  <si>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</si>
  <si>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</si>
  <si>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</si>
  <si>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</si>
  <si>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</si>
  <si>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</si>
  <si>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</si>
  <si>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</si>
  <si>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</si>
  <si>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</si>
  <si>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</si>
  <si>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</si>
  <si>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</si>
  <si>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</si>
  <si>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</si>
  <si>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</si>
  <si>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</si>
  <si>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</si>
  <si>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</si>
  <si>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</si>
  <si>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</si>
  <si>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</si>
  <si>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</si>
  <si>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</si>
  <si>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</si>
  <si>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</si>
  <si>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</si>
  <si>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</si>
  <si>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</si>
  <si>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</si>
  <si>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</si>
  <si>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</si>
  <si>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</si>
  <si>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</si>
  <si>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</si>
  <si>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</si>
  <si>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</si>
  <si>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</si>
  <si>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</si>
  <si>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</si>
  <si>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</si>
  <si>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</si>
  <si>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</si>
  <si>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</si>
  <si>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</si>
  <si>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</si>
  <si>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</si>
  <si>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</si>
  <si>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</si>
  <si>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</si>
  <si>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</si>
  <si>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</si>
  <si>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</si>
  <si>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</si>
  <si>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</si>
  <si>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</si>
  <si>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</si>
  <si>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</si>
  <si>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</si>
  <si>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</si>
  <si>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</si>
  <si>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</si>
  <si>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</si>
  <si>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</si>
  <si>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</si>
  <si>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</si>
  <si>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</si>
  <si>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</si>
  <si>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</si>
  <si>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</si>
  <si>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</si>
  <si>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</si>
  <si>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</si>
  <si>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</si>
  <si>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</si>
  <si>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</si>
  <si>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</si>
  <si>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</si>
  <si>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</si>
  <si>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</si>
  <si>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</si>
  <si>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</si>
  <si>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</si>
  <si>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</si>
  <si>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</si>
  <si>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</si>
  <si>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</si>
  <si>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</si>
  <si>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</si>
  <si>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</si>
  <si>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</si>
  <si>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</si>
  <si>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</si>
  <si>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</si>
  <si>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</si>
  <si>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</si>
  <si>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</si>
  <si>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</si>
  <si>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</si>
  <si>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</si>
  <si>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</si>
  <si>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</si>
  <si>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</si>
  <si>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</si>
  <si>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</si>
  <si>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</si>
  <si>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</si>
  <si>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</si>
  <si>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</si>
  <si>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</si>
  <si>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</si>
  <si>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</si>
  <si>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</si>
  <si>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</si>
  <si>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</si>
  <si>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</si>
  <si>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</si>
  <si>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</si>
  <si>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</si>
  <si>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</si>
  <si>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</si>
  <si>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</si>
  <si>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</si>
  <si>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</si>
  <si>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</si>
  <si>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</si>
  <si>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</si>
  <si>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</si>
  <si>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</si>
  <si>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</si>
  <si>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</si>
  <si>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</si>
  <si>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</si>
  <si>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</si>
  <si>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</si>
  <si>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</si>
  <si>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</si>
  <si>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</si>
  <si>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</si>
  <si>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</si>
  <si>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</si>
  <si>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</si>
  <si>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</si>
  <si>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</si>
  <si>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</si>
  <si>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</si>
  <si>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</si>
  <si>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</si>
  <si>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</si>
  <si>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</si>
  <si>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</si>
  <si>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</si>
  <si>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</si>
  <si>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</si>
  <si>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</si>
  <si>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</si>
  <si>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</si>
  <si>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</si>
  <si>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</si>
  <si>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</si>
  <si>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</si>
  <si>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</si>
  <si>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</si>
  <si>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</si>
  <si>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</si>
  <si>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</si>
  <si>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</si>
  <si>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</si>
  <si>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</si>
  <si>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</si>
  <si>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</si>
  <si>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</si>
  <si>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</si>
  <si>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</si>
  <si>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</si>
  <si>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</si>
  <si>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</si>
  <si>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</si>
  <si>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</si>
  <si>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</si>
  <si>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</si>
  <si>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</si>
  <si>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</si>
  <si>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</si>
  <si>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</si>
  <si>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</si>
  <si>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</si>
  <si>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</si>
  <si>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</si>
  <si>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</si>
  <si>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</si>
  <si>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</si>
  <si>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</si>
  <si>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</si>
  <si>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</si>
  <si>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</si>
  <si>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</si>
  <si>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</si>
  <si>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</si>
  <si>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</si>
  <si>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</si>
  <si>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</si>
  <si>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</si>
  <si>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</si>
  <si>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</si>
  <si>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</si>
  <si>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</si>
  <si>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</si>
  <si>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</si>
  <si>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</si>
  <si>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</si>
  <si>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</si>
  <si>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</si>
  <si>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</si>
  <si>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</si>
  <si>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</si>
  <si>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</si>
  <si>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</si>
  <si>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</si>
  <si>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</si>
  <si>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</si>
  <si>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</si>
  <si>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</si>
  <si>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</si>
  <si>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</si>
  <si>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</si>
  <si>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</si>
  <si>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</si>
  <si>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</si>
  <si>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</si>
  <si>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</si>
  <si>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</si>
  <si>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</si>
  <si>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</si>
  <si>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</si>
  <si>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</si>
  <si>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</si>
  <si>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</si>
  <si>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</si>
  <si>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</si>
  <si>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</si>
  <si>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</si>
  <si>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</si>
  <si>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</si>
  <si>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</si>
  <si>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</si>
  <si>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</si>
  <si>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</si>
  <si>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</si>
  <si>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</si>
  <si>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</si>
  <si>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</si>
  <si>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</si>
  <si>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</si>
  <si>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</si>
  <si>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</si>
  <si>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</si>
  <si>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SAN FELIPE</t>
  </si>
  <si>
    <t>Del 1 de Enero al 31 de Diciembre de 2025</t>
  </si>
  <si>
    <t>son resposabilidad del emisor.</t>
  </si>
  <si>
    <t xml:space="preserve">Bajo protesta de decir verdad declaramos que los Estados Financieros y sus notas, son razonablemente correctos y </t>
  </si>
  <si>
    <t>son responsabilidad del emisor.</t>
  </si>
  <si>
    <t>Bajo protesta de decir verdad declaramos que los Estados Financieros y sus notas, son razonablemente correctos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</si>
</sst>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0" borderId="0" xfId="3" applyFont="1" applyAlignment="1" applyProtection="1">
      <alignment horizontal="left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F5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8" sqref="D1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8" t="s">
        <v>596</v>
      </c>
      <c r="B1" s="169"/>
      <c r="C1" s="104" t="s">
        <v>495</v>
      </c>
      <c r="D1" s="105">
        <v>2025</v>
      </c>
    </row>
    <row r="2" spans="1:4" ht="16.350000000000001" customHeight="1" x14ac:dyDescent="0.2">
      <c r="A2" s="170" t="s">
        <v>494</v>
      </c>
      <c r="B2" s="171"/>
      <c r="C2" s="10" t="s">
        <v>496</v>
      </c>
      <c r="D2" s="106" t="s">
        <v>501</v>
      </c>
    </row>
    <row r="3" spans="1:4" ht="16.350000000000001" customHeight="1" x14ac:dyDescent="0.2">
      <c r="A3" s="172" t="s">
        <v>597</v>
      </c>
      <c r="B3" s="173"/>
      <c r="C3" s="10" t="s">
        <v>497</v>
      </c>
      <c r="D3" s="107">
        <v>4</v>
      </c>
    </row>
    <row r="4" spans="1:4" ht="16.350000000000001" customHeight="1" x14ac:dyDescent="0.2">
      <c r="A4" s="174" t="s">
        <v>516</v>
      </c>
      <c r="B4" s="175"/>
      <c r="C4" s="175"/>
      <c r="D4" s="176"/>
    </row>
    <row r="5" spans="1:4" ht="19.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8" spans="1:2" x14ac:dyDescent="0.2">
      <c r="A48" s="166"/>
      <c r="B48" s="166"/>
    </row>
    <row r="49" spans="1:6" ht="15" customHeight="1" x14ac:dyDescent="0.2">
      <c r="A49" s="167"/>
      <c r="B49" s="167"/>
    </row>
    <row r="50" spans="1:6" x14ac:dyDescent="0.2">
      <c r="A50" s="161"/>
      <c r="B50" s="163"/>
      <c r="C50" s="163"/>
    </row>
    <row r="51" spans="1:6" x14ac:dyDescent="0.2">
      <c r="A51" s="162"/>
      <c r="B51" s="164"/>
      <c r="C51" s="164"/>
    </row>
    <row r="53" spans="1:6" x14ac:dyDescent="0.2">
      <c r="A53" s="164"/>
      <c r="B53" s="164"/>
      <c r="C53" s="164"/>
      <c r="D53" s="164"/>
      <c r="E53" s="164"/>
      <c r="F53" s="164"/>
    </row>
    <row r="54" spans="1:6" x14ac:dyDescent="0.2">
      <c r="B54" s="163"/>
      <c r="C54" s="163"/>
      <c r="D54" s="163"/>
      <c r="E54" s="163"/>
      <c r="F54" s="163"/>
    </row>
  </sheetData>
  <sheetProtection formatCells="0" formatColumns="0" formatRows="0" autoFilter="0" pivotTables="0"/>
  <mergeCells count="6">
    <mergeCell ref="A48:B48"/>
    <mergeCell ref="A49:B49"/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6"/>
  <sheetViews>
    <sheetView zoomScaleNormal="100" workbookViewId="0">
      <selection activeCell="B12" sqref="B12"/>
    </sheetView>
  </sheetViews>
  <sheetFormatPr baseColWidth="10" defaultColWidth="9.140625" defaultRowHeight="11.25" x14ac:dyDescent="0.2"/>
  <cols>
    <col min="1" max="1" width="10" style="14" customWidth="1"/>
    <col min="2" max="2" width="67.140625" style="14" customWidth="1"/>
    <col min="3" max="3" width="12.7109375" style="14" customWidth="1"/>
    <col min="4" max="4" width="12.1406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71" t="s">
        <v>596</v>
      </c>
      <c r="B1" s="171"/>
      <c r="C1" s="171"/>
      <c r="D1" s="10" t="s">
        <v>498</v>
      </c>
      <c r="E1" s="18">
        <v>2025</v>
      </c>
    </row>
    <row r="2" spans="1:5" s="11" customFormat="1" ht="18.95" customHeight="1" x14ac:dyDescent="0.25">
      <c r="A2" s="171" t="s">
        <v>503</v>
      </c>
      <c r="B2" s="171"/>
      <c r="C2" s="171"/>
      <c r="D2" s="10" t="s">
        <v>499</v>
      </c>
      <c r="E2" s="18" t="s">
        <v>501</v>
      </c>
    </row>
    <row r="3" spans="1:5" s="11" customFormat="1" ht="18.95" customHeight="1" x14ac:dyDescent="0.25">
      <c r="A3" s="171" t="s">
        <v>597</v>
      </c>
      <c r="B3" s="171"/>
      <c r="C3" s="171"/>
      <c r="D3" s="10" t="s">
        <v>500</v>
      </c>
      <c r="E3" s="18">
        <v>4</v>
      </c>
    </row>
    <row r="4" spans="1:5" s="11" customFormat="1" ht="18.95" customHeight="1" x14ac:dyDescent="0.25">
      <c r="A4" s="171" t="s">
        <v>516</v>
      </c>
      <c r="B4" s="171"/>
      <c r="C4" s="171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538208091.71000004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70632116.190000013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31152547.640000001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28816536.02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11483.5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2324528.12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16976850.5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16889099.440000001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87751.06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18566529.120000001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18566529.120000001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3936188.93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2587618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34131.870000000003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839611.86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474827.2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467575975.51999998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438978130.56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189622756.84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244178634.63999999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2172593.88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3004145.2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28597844.960000001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28597844.960000001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376577738.50999999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255289622.42000002</v>
      </c>
      <c r="D95" s="112">
        <f>C95/$C$94</f>
        <v>0.67792011134301511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145133640.87</v>
      </c>
      <c r="D96" s="112">
        <f t="shared" ref="D96:D159" si="0">C96/$C$94</f>
        <v>0.38540154137694999</v>
      </c>
      <c r="E96" s="41"/>
    </row>
    <row r="97" spans="1:5" x14ac:dyDescent="0.2">
      <c r="A97" s="43">
        <v>5111</v>
      </c>
      <c r="B97" s="41" t="s">
        <v>280</v>
      </c>
      <c r="C97" s="141">
        <v>85839256.920000002</v>
      </c>
      <c r="D97" s="44">
        <f t="shared" si="0"/>
        <v>0.22794564877796286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12815462.68</v>
      </c>
      <c r="D99" s="44">
        <f t="shared" si="0"/>
        <v>3.4031386801319605E-2</v>
      </c>
      <c r="E99" s="41"/>
    </row>
    <row r="100" spans="1:5" x14ac:dyDescent="0.2">
      <c r="A100" s="43">
        <v>5114</v>
      </c>
      <c r="B100" s="41" t="s">
        <v>283</v>
      </c>
      <c r="C100" s="141">
        <v>28611237.109999999</v>
      </c>
      <c r="D100" s="44">
        <f t="shared" si="0"/>
        <v>7.5976974165296363E-2</v>
      </c>
      <c r="E100" s="41"/>
    </row>
    <row r="101" spans="1:5" x14ac:dyDescent="0.2">
      <c r="A101" s="43">
        <v>5115</v>
      </c>
      <c r="B101" s="41" t="s">
        <v>284</v>
      </c>
      <c r="C101" s="141">
        <v>14787931.92</v>
      </c>
      <c r="D101" s="44">
        <f t="shared" si="0"/>
        <v>3.9269267425395903E-2</v>
      </c>
      <c r="E101" s="41"/>
    </row>
    <row r="102" spans="1:5" x14ac:dyDescent="0.2">
      <c r="A102" s="43">
        <v>5116</v>
      </c>
      <c r="B102" s="41" t="s">
        <v>285</v>
      </c>
      <c r="C102" s="141">
        <v>3079752.24</v>
      </c>
      <c r="D102" s="44">
        <f t="shared" si="0"/>
        <v>8.1782642069752019E-3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34268433.850000001</v>
      </c>
      <c r="D103" s="112">
        <f t="shared" si="0"/>
        <v>9.0999627289678475E-2</v>
      </c>
      <c r="E103" s="41"/>
    </row>
    <row r="104" spans="1:5" x14ac:dyDescent="0.2">
      <c r="A104" s="43">
        <v>5121</v>
      </c>
      <c r="B104" s="41" t="s">
        <v>287</v>
      </c>
      <c r="C104" s="141">
        <v>3957871.85</v>
      </c>
      <c r="D104" s="44">
        <f t="shared" si="0"/>
        <v>1.051010573715817E-2</v>
      </c>
      <c r="E104" s="41"/>
    </row>
    <row r="105" spans="1:5" x14ac:dyDescent="0.2">
      <c r="A105" s="43">
        <v>5122</v>
      </c>
      <c r="B105" s="41" t="s">
        <v>288</v>
      </c>
      <c r="C105" s="141">
        <v>690584.58</v>
      </c>
      <c r="D105" s="44">
        <f t="shared" si="0"/>
        <v>1.8338433459514272E-3</v>
      </c>
      <c r="E105" s="41"/>
    </row>
    <row r="106" spans="1:5" x14ac:dyDescent="0.2">
      <c r="A106" s="43">
        <v>5123</v>
      </c>
      <c r="B106" s="41" t="s">
        <v>289</v>
      </c>
      <c r="C106" s="141">
        <v>2610</v>
      </c>
      <c r="D106" s="44">
        <f t="shared" si="0"/>
        <v>6.9308398587950295E-6</v>
      </c>
      <c r="E106" s="41"/>
    </row>
    <row r="107" spans="1:5" x14ac:dyDescent="0.2">
      <c r="A107" s="43">
        <v>5124</v>
      </c>
      <c r="B107" s="41" t="s">
        <v>290</v>
      </c>
      <c r="C107" s="141">
        <v>3377868.74</v>
      </c>
      <c r="D107" s="44">
        <f t="shared" si="0"/>
        <v>8.9699108432834285E-3</v>
      </c>
      <c r="E107" s="41"/>
    </row>
    <row r="108" spans="1:5" x14ac:dyDescent="0.2">
      <c r="A108" s="43">
        <v>5125</v>
      </c>
      <c r="B108" s="41" t="s">
        <v>291</v>
      </c>
      <c r="C108" s="141">
        <v>368419.51</v>
      </c>
      <c r="D108" s="44">
        <f t="shared" si="0"/>
        <v>9.7833587151943831E-4</v>
      </c>
      <c r="E108" s="41"/>
    </row>
    <row r="109" spans="1:5" x14ac:dyDescent="0.2">
      <c r="A109" s="43">
        <v>5126</v>
      </c>
      <c r="B109" s="41" t="s">
        <v>292</v>
      </c>
      <c r="C109" s="141">
        <v>19824736.690000001</v>
      </c>
      <c r="D109" s="44">
        <f t="shared" si="0"/>
        <v>5.2644473272478259E-2</v>
      </c>
      <c r="E109" s="41"/>
    </row>
    <row r="110" spans="1:5" x14ac:dyDescent="0.2">
      <c r="A110" s="43">
        <v>5127</v>
      </c>
      <c r="B110" s="41" t="s">
        <v>293</v>
      </c>
      <c r="C110" s="141">
        <v>863221.68</v>
      </c>
      <c r="D110" s="44">
        <f t="shared" si="0"/>
        <v>2.2922801634942562E-3</v>
      </c>
      <c r="E110" s="41"/>
    </row>
    <row r="111" spans="1:5" x14ac:dyDescent="0.2">
      <c r="A111" s="43">
        <v>5128</v>
      </c>
      <c r="B111" s="41" t="s">
        <v>294</v>
      </c>
      <c r="C111" s="141">
        <v>199113.44</v>
      </c>
      <c r="D111" s="44">
        <f t="shared" si="0"/>
        <v>5.2874458481754513E-4</v>
      </c>
      <c r="E111" s="41"/>
    </row>
    <row r="112" spans="1:5" x14ac:dyDescent="0.2">
      <c r="A112" s="43">
        <v>5129</v>
      </c>
      <c r="B112" s="41" t="s">
        <v>295</v>
      </c>
      <c r="C112" s="141">
        <v>4984007.3600000003</v>
      </c>
      <c r="D112" s="44">
        <f t="shared" si="0"/>
        <v>1.3235002631117161E-2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75887547.700000003</v>
      </c>
      <c r="D113" s="112">
        <f t="shared" si="0"/>
        <v>0.20151894267638662</v>
      </c>
      <c r="E113" s="41"/>
    </row>
    <row r="114" spans="1:5" x14ac:dyDescent="0.2">
      <c r="A114" s="43">
        <v>5131</v>
      </c>
      <c r="B114" s="41" t="s">
        <v>297</v>
      </c>
      <c r="C114" s="141">
        <v>26047314.379999999</v>
      </c>
      <c r="D114" s="44">
        <f t="shared" si="0"/>
        <v>6.9168492229681591E-2</v>
      </c>
      <c r="E114" s="41"/>
    </row>
    <row r="115" spans="1:5" x14ac:dyDescent="0.2">
      <c r="A115" s="43">
        <v>5132</v>
      </c>
      <c r="B115" s="41" t="s">
        <v>298</v>
      </c>
      <c r="C115" s="141">
        <v>3211073.49</v>
      </c>
      <c r="D115" s="44">
        <f t="shared" si="0"/>
        <v>8.5269870245256955E-3</v>
      </c>
      <c r="E115" s="41"/>
    </row>
    <row r="116" spans="1:5" x14ac:dyDescent="0.2">
      <c r="A116" s="43">
        <v>5133</v>
      </c>
      <c r="B116" s="41" t="s">
        <v>299</v>
      </c>
      <c r="C116" s="141">
        <v>10743677.439999999</v>
      </c>
      <c r="D116" s="44">
        <f t="shared" si="0"/>
        <v>2.8529773115398064E-2</v>
      </c>
      <c r="E116" s="41"/>
    </row>
    <row r="117" spans="1:5" x14ac:dyDescent="0.2">
      <c r="A117" s="43">
        <v>5134</v>
      </c>
      <c r="B117" s="41" t="s">
        <v>300</v>
      </c>
      <c r="C117" s="141">
        <v>3548168.44</v>
      </c>
      <c r="D117" s="44">
        <f t="shared" si="0"/>
        <v>9.4221407086860463E-3</v>
      </c>
      <c r="E117" s="41"/>
    </row>
    <row r="118" spans="1:5" x14ac:dyDescent="0.2">
      <c r="A118" s="43">
        <v>5135</v>
      </c>
      <c r="B118" s="41" t="s">
        <v>301</v>
      </c>
      <c r="C118" s="141">
        <v>2130680.84</v>
      </c>
      <c r="D118" s="44">
        <f t="shared" si="0"/>
        <v>5.6580106100547409E-3</v>
      </c>
      <c r="E118" s="41"/>
    </row>
    <row r="119" spans="1:5" x14ac:dyDescent="0.2">
      <c r="A119" s="43">
        <v>5136</v>
      </c>
      <c r="B119" s="41" t="s">
        <v>302</v>
      </c>
      <c r="C119" s="141">
        <v>459940.57</v>
      </c>
      <c r="D119" s="44">
        <f t="shared" si="0"/>
        <v>1.2213695154149064E-3</v>
      </c>
      <c r="E119" s="41"/>
    </row>
    <row r="120" spans="1:5" x14ac:dyDescent="0.2">
      <c r="A120" s="43">
        <v>5137</v>
      </c>
      <c r="B120" s="41" t="s">
        <v>303</v>
      </c>
      <c r="C120" s="141">
        <v>46178.59</v>
      </c>
      <c r="D120" s="44">
        <f t="shared" si="0"/>
        <v>1.2262697785247263E-4</v>
      </c>
      <c r="E120" s="41"/>
    </row>
    <row r="121" spans="1:5" x14ac:dyDescent="0.2">
      <c r="A121" s="43">
        <v>5138</v>
      </c>
      <c r="B121" s="41" t="s">
        <v>304</v>
      </c>
      <c r="C121" s="141">
        <v>21767259.91</v>
      </c>
      <c r="D121" s="44">
        <f t="shared" si="0"/>
        <v>5.780283241416824E-2</v>
      </c>
      <c r="E121" s="41"/>
    </row>
    <row r="122" spans="1:5" x14ac:dyDescent="0.2">
      <c r="A122" s="43">
        <v>5139</v>
      </c>
      <c r="B122" s="41" t="s">
        <v>305</v>
      </c>
      <c r="C122" s="141">
        <v>7933254.04</v>
      </c>
      <c r="D122" s="44">
        <f t="shared" si="0"/>
        <v>2.1066710080604865E-2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52431117.060000002</v>
      </c>
      <c r="D123" s="112">
        <f t="shared" si="0"/>
        <v>0.13923052718796786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16582935.6</v>
      </c>
      <c r="D124" s="112">
        <f t="shared" si="0"/>
        <v>4.4035889284410372E-2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16582935.6</v>
      </c>
      <c r="D126" s="44">
        <f t="shared" si="0"/>
        <v>4.4035889284410372E-2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11449865.4</v>
      </c>
      <c r="D130" s="112">
        <f t="shared" si="0"/>
        <v>3.0405051146420729E-2</v>
      </c>
      <c r="E130" s="41"/>
    </row>
    <row r="131" spans="1:5" x14ac:dyDescent="0.2">
      <c r="A131" s="43">
        <v>5231</v>
      </c>
      <c r="B131" s="41" t="s">
        <v>313</v>
      </c>
      <c r="C131" s="141">
        <v>11449865.4</v>
      </c>
      <c r="D131" s="44">
        <f t="shared" si="0"/>
        <v>3.0405051146420729E-2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13892379.4</v>
      </c>
      <c r="D133" s="112">
        <f t="shared" si="0"/>
        <v>3.6891132903840225E-2</v>
      </c>
      <c r="E133" s="41"/>
    </row>
    <row r="134" spans="1:5" x14ac:dyDescent="0.2">
      <c r="A134" s="43">
        <v>5241</v>
      </c>
      <c r="B134" s="41" t="s">
        <v>315</v>
      </c>
      <c r="C134" s="141">
        <v>10513265.9</v>
      </c>
      <c r="D134" s="44">
        <f t="shared" si="0"/>
        <v>2.7917916607597931E-2</v>
      </c>
      <c r="E134" s="41"/>
    </row>
    <row r="135" spans="1:5" x14ac:dyDescent="0.2">
      <c r="A135" s="43">
        <v>5242</v>
      </c>
      <c r="B135" s="41" t="s">
        <v>316</v>
      </c>
      <c r="C135" s="141">
        <v>1425200</v>
      </c>
      <c r="D135" s="44">
        <f t="shared" si="0"/>
        <v>3.7846103320899145E-3</v>
      </c>
      <c r="E135" s="41"/>
    </row>
    <row r="136" spans="1:5" x14ac:dyDescent="0.2">
      <c r="A136" s="43">
        <v>5243</v>
      </c>
      <c r="B136" s="41" t="s">
        <v>317</v>
      </c>
      <c r="C136" s="141">
        <v>938293.5</v>
      </c>
      <c r="D136" s="44">
        <f t="shared" si="0"/>
        <v>2.4916329459955151E-3</v>
      </c>
      <c r="E136" s="41"/>
    </row>
    <row r="137" spans="1:5" x14ac:dyDescent="0.2">
      <c r="A137" s="43">
        <v>5244</v>
      </c>
      <c r="B137" s="41" t="s">
        <v>318</v>
      </c>
      <c r="C137" s="141">
        <v>1015620</v>
      </c>
      <c r="D137" s="44">
        <f t="shared" si="0"/>
        <v>2.6969730181568615E-3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10505936.66</v>
      </c>
      <c r="D138" s="112">
        <f t="shared" si="0"/>
        <v>2.7898453853296524E-2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10505936.66</v>
      </c>
      <c r="D140" s="44">
        <f t="shared" si="0"/>
        <v>2.7898453853296524E-2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2635000</v>
      </c>
      <c r="D156" s="112">
        <f t="shared" si="0"/>
        <v>6.9972272137643308E-3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2635000</v>
      </c>
      <c r="D163" s="112">
        <f t="shared" si="1"/>
        <v>6.9972272137643308E-3</v>
      </c>
      <c r="E163" s="41"/>
    </row>
    <row r="164" spans="1:5" x14ac:dyDescent="0.2">
      <c r="A164" s="43">
        <v>5331</v>
      </c>
      <c r="B164" s="41" t="s">
        <v>341</v>
      </c>
      <c r="C164" s="141">
        <v>2635000</v>
      </c>
      <c r="D164" s="44">
        <f t="shared" si="1"/>
        <v>6.9972272137643308E-3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15480731.439999999</v>
      </c>
      <c r="D181" s="112">
        <f t="shared" si="1"/>
        <v>4.1108992531667957E-2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15480731.439999999</v>
      </c>
      <c r="D182" s="112">
        <f t="shared" si="1"/>
        <v>4.1108992531667957E-2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1924449.37</v>
      </c>
      <c r="D185" s="44">
        <f t="shared" si="1"/>
        <v>5.1103641378655116E-3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13443656.199999999</v>
      </c>
      <c r="D187" s="44">
        <f t="shared" si="1"/>
        <v>3.5699551049385797E-2</v>
      </c>
      <c r="E187" s="41"/>
    </row>
    <row r="188" spans="1:5" x14ac:dyDescent="0.2">
      <c r="A188" s="43">
        <v>5516</v>
      </c>
      <c r="B188" s="41" t="s">
        <v>364</v>
      </c>
      <c r="C188" s="141">
        <v>5400</v>
      </c>
      <c r="D188" s="44">
        <f t="shared" si="1"/>
        <v>1.4339668673369028E-5</v>
      </c>
      <c r="E188" s="41"/>
    </row>
    <row r="189" spans="1:5" x14ac:dyDescent="0.2">
      <c r="A189" s="43">
        <v>5517</v>
      </c>
      <c r="B189" s="41" t="s">
        <v>365</v>
      </c>
      <c r="C189" s="141">
        <v>107225.87</v>
      </c>
      <c r="D189" s="44">
        <f t="shared" si="1"/>
        <v>2.8473767574328513E-4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50741267.590000004</v>
      </c>
      <c r="D210" s="112">
        <f t="shared" si="1"/>
        <v>0.13474314172358484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50741267.590000004</v>
      </c>
      <c r="D211" s="112">
        <f t="shared" si="1"/>
        <v>0.13474314172358484</v>
      </c>
      <c r="E211" s="41"/>
    </row>
    <row r="212" spans="1:5" x14ac:dyDescent="0.2">
      <c r="A212" s="43">
        <v>5611</v>
      </c>
      <c r="B212" s="41" t="s">
        <v>383</v>
      </c>
      <c r="C212" s="141">
        <v>50741267.590000004</v>
      </c>
      <c r="D212" s="44">
        <f t="shared" si="1"/>
        <v>0.13474314172358484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9" spans="1:5" x14ac:dyDescent="0.2">
      <c r="B219" s="166"/>
      <c r="C219" s="166"/>
    </row>
    <row r="220" spans="1:5" x14ac:dyDescent="0.2">
      <c r="B220" s="167"/>
      <c r="C220" s="167"/>
    </row>
    <row r="222" spans="1:5" x14ac:dyDescent="0.2">
      <c r="B222" s="163"/>
    </row>
    <row r="223" spans="1:5" x14ac:dyDescent="0.2">
      <c r="B223" s="164"/>
    </row>
    <row r="225" spans="2:7" x14ac:dyDescent="0.2">
      <c r="B225" s="164"/>
      <c r="C225" s="164"/>
      <c r="D225" s="164"/>
      <c r="E225" s="164"/>
      <c r="F225" s="164"/>
      <c r="G225" s="164"/>
    </row>
    <row r="226" spans="2:7" ht="15" customHeight="1" x14ac:dyDescent="0.2">
      <c r="B226" s="177"/>
      <c r="C226" s="177"/>
      <c r="D226" s="177"/>
      <c r="E226" s="177"/>
      <c r="F226" s="163"/>
      <c r="G226" s="163"/>
    </row>
  </sheetData>
  <sheetProtection formatCells="0" formatColumns="0" formatRows="0" insertColumns="0" insertRows="0" insertHyperlinks="0" deleteColumns="0" deleteRows="0" sort="0" autoFilter="0" pivotTables="0"/>
  <mergeCells count="7">
    <mergeCell ref="B226:E226"/>
    <mergeCell ref="B220:C220"/>
    <mergeCell ref="A1:C1"/>
    <mergeCell ref="A2:C2"/>
    <mergeCell ref="A3:C3"/>
    <mergeCell ref="A4:C4"/>
    <mergeCell ref="B219:C219"/>
  </mergeCells>
  <printOptions gridLines="1"/>
  <pageMargins left="0.70866141732283472" right="0.70866141732283472" top="0.74803149606299213" bottom="0.74803149606299213" header="0.31496062992125984" footer="0.31496062992125984"/>
  <pageSetup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zoomScale="90" zoomScaleNormal="90" workbookViewId="0">
      <selection activeCell="B10" sqref="B1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8" t="s">
        <v>596</v>
      </c>
      <c r="B1" s="179"/>
      <c r="C1" s="179"/>
      <c r="D1" s="179"/>
      <c r="E1" s="179"/>
      <c r="F1" s="179"/>
      <c r="G1" s="10" t="s">
        <v>498</v>
      </c>
      <c r="H1" s="18">
        <v>2025</v>
      </c>
    </row>
    <row r="2" spans="1:8" s="11" customFormat="1" ht="18.95" customHeight="1" x14ac:dyDescent="0.25">
      <c r="A2" s="178" t="s">
        <v>502</v>
      </c>
      <c r="B2" s="179"/>
      <c r="C2" s="179"/>
      <c r="D2" s="179"/>
      <c r="E2" s="179"/>
      <c r="F2" s="179"/>
      <c r="G2" s="10" t="s">
        <v>499</v>
      </c>
      <c r="H2" s="18" t="s">
        <v>501</v>
      </c>
    </row>
    <row r="3" spans="1:8" s="11" customFormat="1" ht="18.95" customHeight="1" x14ac:dyDescent="0.25">
      <c r="A3" s="178" t="s">
        <v>597</v>
      </c>
      <c r="B3" s="179"/>
      <c r="C3" s="179"/>
      <c r="D3" s="179"/>
      <c r="E3" s="179"/>
      <c r="F3" s="179"/>
      <c r="G3" s="10" t="s">
        <v>500</v>
      </c>
      <c r="H3" s="18">
        <v>4</v>
      </c>
    </row>
    <row r="4" spans="1:8" s="11" customFormat="1" ht="18.95" customHeight="1" x14ac:dyDescent="0.25">
      <c r="A4" s="178" t="s">
        <v>516</v>
      </c>
      <c r="B4" s="179"/>
      <c r="C4" s="179"/>
      <c r="D4" s="179"/>
      <c r="E4" s="179"/>
      <c r="F4" s="17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52105231.299999997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-133.52000000000001</v>
      </c>
      <c r="D15" s="143">
        <v>-133.52000000000001</v>
      </c>
      <c r="E15" s="143">
        <v>-133.16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183262.36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4043467.86</v>
      </c>
      <c r="D20" s="143">
        <v>4043467.86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513855.57</v>
      </c>
      <c r="D23" s="143">
        <v>513855.57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3879987.09</v>
      </c>
      <c r="D24" s="143">
        <v>3879987.09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394647.34</v>
      </c>
      <c r="D25" s="143">
        <v>394647.34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57755076.25</v>
      </c>
      <c r="D27" s="143">
        <v>57755076.25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636349337.54999995</v>
      </c>
      <c r="D56" s="143">
        <f>SUM(D57:D63)</f>
        <v>1924449.37</v>
      </c>
      <c r="E56" s="143">
        <f>SUM(E57:E63)</f>
        <v>17565231.59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112291497.88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38433753.219999999</v>
      </c>
      <c r="D59" s="143">
        <v>1924449.37</v>
      </c>
      <c r="E59" s="143">
        <v>17565231.59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466549753.93000001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15367135.66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3707196.86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139371699.07999998</v>
      </c>
      <c r="D64" s="143">
        <f t="shared" ref="D64:E64" si="0">SUM(D65:D72)</f>
        <v>13449056.200000001</v>
      </c>
      <c r="E64" s="143">
        <f t="shared" si="0"/>
        <v>94413325.189999983</v>
      </c>
    </row>
    <row r="65" spans="1:9" x14ac:dyDescent="0.2">
      <c r="A65" s="16">
        <v>1241</v>
      </c>
      <c r="B65" s="14" t="s">
        <v>158</v>
      </c>
      <c r="C65" s="143">
        <v>18640506.02</v>
      </c>
      <c r="D65" s="143">
        <v>1125350.3400000001</v>
      </c>
      <c r="E65" s="143">
        <v>11285047.039999999</v>
      </c>
    </row>
    <row r="66" spans="1:9" x14ac:dyDescent="0.2">
      <c r="A66" s="16">
        <v>1242</v>
      </c>
      <c r="B66" s="14" t="s">
        <v>159</v>
      </c>
      <c r="C66" s="143">
        <v>4111391.63</v>
      </c>
      <c r="D66" s="143">
        <v>218588.33</v>
      </c>
      <c r="E66" s="143">
        <v>2391991.96</v>
      </c>
    </row>
    <row r="67" spans="1:9" x14ac:dyDescent="0.2">
      <c r="A67" s="16">
        <v>1243</v>
      </c>
      <c r="B67" s="14" t="s">
        <v>160</v>
      </c>
      <c r="C67" s="143">
        <v>610475.01</v>
      </c>
      <c r="D67" s="143">
        <v>87227.74</v>
      </c>
      <c r="E67" s="143">
        <v>320143.45</v>
      </c>
    </row>
    <row r="68" spans="1:9" x14ac:dyDescent="0.2">
      <c r="A68" s="16">
        <v>1244</v>
      </c>
      <c r="B68" s="14" t="s">
        <v>161</v>
      </c>
      <c r="C68" s="143">
        <v>89910114.239999995</v>
      </c>
      <c r="D68" s="143">
        <v>9003894.3499999996</v>
      </c>
      <c r="E68" s="143">
        <v>67080535.369999997</v>
      </c>
    </row>
    <row r="69" spans="1:9" x14ac:dyDescent="0.2">
      <c r="A69" s="16">
        <v>1245</v>
      </c>
      <c r="B69" s="14" t="s">
        <v>162</v>
      </c>
      <c r="C69" s="143">
        <v>1793075.22</v>
      </c>
      <c r="D69" s="143">
        <v>120597.22</v>
      </c>
      <c r="E69" s="143">
        <v>1195148.96</v>
      </c>
    </row>
    <row r="70" spans="1:9" x14ac:dyDescent="0.2">
      <c r="A70" s="16">
        <v>1246</v>
      </c>
      <c r="B70" s="14" t="s">
        <v>163</v>
      </c>
      <c r="C70" s="143">
        <v>23044142.800000001</v>
      </c>
      <c r="D70" s="143">
        <v>2887998.22</v>
      </c>
      <c r="E70" s="143">
        <v>11163958.41</v>
      </c>
    </row>
    <row r="71" spans="1:9" x14ac:dyDescent="0.2">
      <c r="A71" s="16">
        <v>1247</v>
      </c>
      <c r="B71" s="14" t="s">
        <v>164</v>
      </c>
      <c r="C71" s="143">
        <v>283244.15999999997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978750</v>
      </c>
      <c r="D72" s="143">
        <v>5400</v>
      </c>
      <c r="E72" s="143">
        <v>976500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1910539.44</v>
      </c>
      <c r="D76" s="143">
        <f>SUM(D77:D81)</f>
        <v>107225.87</v>
      </c>
      <c r="E76" s="143">
        <f>SUM(E77:E81)</f>
        <v>1396606.85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1839314.14</v>
      </c>
      <c r="D77" s="143">
        <v>100712.73</v>
      </c>
      <c r="E77" s="143">
        <v>1345230.76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71225.3</v>
      </c>
      <c r="D80" s="143">
        <v>6513.14</v>
      </c>
      <c r="E80" s="143">
        <v>51376.09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41621.93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41621.93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5011293.84</v>
      </c>
      <c r="D110" s="143">
        <f>SUM(D111:D119)</f>
        <v>5011293.84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6018.4</v>
      </c>
      <c r="D111" s="143">
        <f>C111</f>
        <v>6018.4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32409</v>
      </c>
      <c r="D112" s="143">
        <f t="shared" ref="D112:D119" si="1">C112</f>
        <v>32409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-29.12</v>
      </c>
      <c r="D113" s="143">
        <f t="shared" si="1"/>
        <v>-29.12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24500</v>
      </c>
      <c r="D115" s="143">
        <f t="shared" si="1"/>
        <v>24500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-2228306.85</v>
      </c>
      <c r="D117" s="143">
        <f t="shared" si="1"/>
        <v>-2228306.85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7176702.4100000001</v>
      </c>
      <c r="D119" s="143">
        <f t="shared" si="1"/>
        <v>7176702.4100000001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8" spans="2:5" x14ac:dyDescent="0.2">
      <c r="B178" s="165"/>
      <c r="C178" s="165"/>
    </row>
    <row r="179" spans="2:5" x14ac:dyDescent="0.2">
      <c r="B179" s="167"/>
      <c r="C179" s="167"/>
    </row>
    <row r="181" spans="2:5" x14ac:dyDescent="0.2">
      <c r="B181" s="163"/>
    </row>
    <row r="182" spans="2:5" x14ac:dyDescent="0.2">
      <c r="B182" s="164"/>
    </row>
    <row r="184" spans="2:5" x14ac:dyDescent="0.2">
      <c r="B184" s="164"/>
      <c r="C184" s="164"/>
      <c r="D184" s="164"/>
      <c r="E184" s="164"/>
    </row>
    <row r="185" spans="2:5" x14ac:dyDescent="0.2">
      <c r="B185" s="177"/>
      <c r="C185" s="177"/>
      <c r="D185" s="177"/>
      <c r="E185" s="177"/>
    </row>
  </sheetData>
  <sheetProtection formatCells="0" formatColumns="0" formatRows="0" insertColumns="0" insertRows="0" insertHyperlinks="0" deleteColumns="0" deleteRows="0" sort="0" autoFilter="0" pivotTables="0"/>
  <mergeCells count="6">
    <mergeCell ref="B185:E185"/>
    <mergeCell ref="A1:F1"/>
    <mergeCell ref="A2:F2"/>
    <mergeCell ref="A3:F3"/>
    <mergeCell ref="A4:F4"/>
    <mergeCell ref="B179:C179"/>
  </mergeCells>
  <printOptions gridLines="1"/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"/>
  <sheetViews>
    <sheetView zoomScaleNormal="100" workbookViewId="0">
      <selection activeCell="B14" sqref="B1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0" t="s">
        <v>596</v>
      </c>
      <c r="B1" s="180"/>
      <c r="C1" s="180"/>
      <c r="D1" s="20" t="s">
        <v>498</v>
      </c>
      <c r="E1" s="21">
        <v>2025</v>
      </c>
    </row>
    <row r="2" spans="1:5" ht="18.95" customHeight="1" x14ac:dyDescent="0.2">
      <c r="A2" s="180" t="s">
        <v>504</v>
      </c>
      <c r="B2" s="180"/>
      <c r="C2" s="180"/>
      <c r="D2" s="20" t="s">
        <v>499</v>
      </c>
      <c r="E2" s="21" t="s">
        <v>501</v>
      </c>
    </row>
    <row r="3" spans="1:5" ht="18.95" customHeight="1" x14ac:dyDescent="0.2">
      <c r="A3" s="180" t="s">
        <v>597</v>
      </c>
      <c r="B3" s="180"/>
      <c r="C3" s="180"/>
      <c r="D3" s="20" t="s">
        <v>500</v>
      </c>
      <c r="E3" s="21">
        <v>4</v>
      </c>
    </row>
    <row r="4" spans="1:5" ht="18.95" customHeight="1" x14ac:dyDescent="0.2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75451446.780000001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67934931.930000007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161630353.19999999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564359746.20000005</v>
      </c>
    </row>
    <row r="17" spans="1:5" x14ac:dyDescent="0.2">
      <c r="A17" s="26">
        <v>3230</v>
      </c>
      <c r="B17" s="22" t="s">
        <v>389</v>
      </c>
      <c r="C17" s="146">
        <f>SUM(C18:C21)</f>
        <v>41444.5</v>
      </c>
    </row>
    <row r="18" spans="1:5" x14ac:dyDescent="0.2">
      <c r="A18" s="26">
        <v>3231</v>
      </c>
      <c r="B18" s="22" t="s">
        <v>390</v>
      </c>
      <c r="C18" s="146">
        <v>41444.5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4" spans="2:5" x14ac:dyDescent="0.2">
      <c r="B34" s="14"/>
      <c r="C34" s="14"/>
    </row>
    <row r="35" spans="2:5" x14ac:dyDescent="0.2">
      <c r="B35" s="165"/>
      <c r="C35" s="165"/>
      <c r="D35" s="14"/>
      <c r="E35" s="14"/>
    </row>
    <row r="36" spans="2:5" x14ac:dyDescent="0.2">
      <c r="B36" s="167"/>
      <c r="C36" s="167"/>
      <c r="D36" s="14"/>
      <c r="E36" s="14"/>
    </row>
    <row r="37" spans="2:5" x14ac:dyDescent="0.2">
      <c r="B37" s="14"/>
      <c r="C37" s="14"/>
      <c r="D37" s="14"/>
      <c r="E37" s="14"/>
    </row>
    <row r="38" spans="2:5" x14ac:dyDescent="0.2">
      <c r="B38" s="163"/>
      <c r="C38" s="14"/>
      <c r="D38" s="14"/>
      <c r="E38" s="14"/>
    </row>
    <row r="39" spans="2:5" x14ac:dyDescent="0.2">
      <c r="B39" s="164"/>
      <c r="C39" s="14"/>
      <c r="D39" s="14"/>
      <c r="E39" s="14"/>
    </row>
    <row r="40" spans="2:5" x14ac:dyDescent="0.2">
      <c r="B40" s="14"/>
      <c r="C40" s="14"/>
      <c r="D40" s="14"/>
      <c r="E40" s="14"/>
    </row>
    <row r="41" spans="2:5" x14ac:dyDescent="0.2">
      <c r="B41" s="164"/>
      <c r="C41" s="164"/>
      <c r="D41" s="164"/>
      <c r="E41" s="164"/>
    </row>
    <row r="42" spans="2:5" x14ac:dyDescent="0.2">
      <c r="B42" s="177"/>
      <c r="C42" s="177"/>
      <c r="D42" s="177"/>
      <c r="E42" s="177"/>
    </row>
    <row r="43" spans="2:5" x14ac:dyDescent="0.2">
      <c r="B43" s="14"/>
      <c r="C43" s="14"/>
      <c r="D43" s="14"/>
      <c r="E43" s="14"/>
    </row>
  </sheetData>
  <sheetProtection formatCells="0" formatColumns="0" formatRows="0" insertColumns="0" insertRows="0" insertHyperlinks="0" deleteColumns="0" deleteRows="0" sort="0" autoFilter="0" pivotTables="0"/>
  <mergeCells count="6">
    <mergeCell ref="B42:E42"/>
    <mergeCell ref="B36:C36"/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3"/>
  <sheetViews>
    <sheetView zoomScaleNormal="100" workbookViewId="0">
      <selection activeCell="B6" sqref="B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0" t="s">
        <v>596</v>
      </c>
      <c r="B1" s="180"/>
      <c r="C1" s="180"/>
      <c r="D1" s="20" t="s">
        <v>498</v>
      </c>
      <c r="E1" s="21">
        <v>2025</v>
      </c>
    </row>
    <row r="2" spans="1:5" s="28" customFormat="1" ht="18.95" customHeight="1" x14ac:dyDescent="0.25">
      <c r="A2" s="180" t="s">
        <v>505</v>
      </c>
      <c r="B2" s="180"/>
      <c r="C2" s="180"/>
      <c r="D2" s="20" t="s">
        <v>499</v>
      </c>
      <c r="E2" s="21" t="s">
        <v>501</v>
      </c>
    </row>
    <row r="3" spans="1:5" s="28" customFormat="1" ht="18.95" customHeight="1" x14ac:dyDescent="0.25">
      <c r="A3" s="180" t="s">
        <v>597</v>
      </c>
      <c r="B3" s="180"/>
      <c r="C3" s="180"/>
      <c r="D3" s="20" t="s">
        <v>500</v>
      </c>
      <c r="E3" s="21">
        <v>4</v>
      </c>
    </row>
    <row r="4" spans="1:5" s="28" customFormat="1" ht="18.95" customHeight="1" x14ac:dyDescent="0.25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91255787.829999998</v>
      </c>
      <c r="D10" s="146">
        <v>70548219.159999996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52105231.299999997</v>
      </c>
      <c r="D12" s="146">
        <v>3727208.68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143361019.13</v>
      </c>
      <c r="D16" s="147">
        <f>SUM(D9:D15)</f>
        <v>74275427.840000004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99020141.960000008</v>
      </c>
      <c r="D21" s="147">
        <f>SUM(D22:D28)</f>
        <v>243226389.28999999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94875936.370000005</v>
      </c>
      <c r="D26" s="146">
        <v>240192981.19999999</v>
      </c>
    </row>
    <row r="27" spans="1:5" x14ac:dyDescent="0.2">
      <c r="A27" s="26">
        <v>1236</v>
      </c>
      <c r="B27" s="22" t="s">
        <v>155</v>
      </c>
      <c r="C27" s="146">
        <v>4144205.59</v>
      </c>
      <c r="D27" s="146">
        <v>3033408.09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11328131.859999999</v>
      </c>
      <c r="D29" s="147">
        <f>SUM(D30:D37)</f>
        <v>19437807.949999999</v>
      </c>
    </row>
    <row r="30" spans="1:5" x14ac:dyDescent="0.2">
      <c r="A30" s="26">
        <v>1241</v>
      </c>
      <c r="B30" s="22" t="s">
        <v>158</v>
      </c>
      <c r="C30" s="146">
        <v>3487595.99</v>
      </c>
      <c r="D30" s="146">
        <v>1197921.72</v>
      </c>
    </row>
    <row r="31" spans="1:5" x14ac:dyDescent="0.2">
      <c r="A31" s="26">
        <v>1242</v>
      </c>
      <c r="B31" s="22" t="s">
        <v>159</v>
      </c>
      <c r="C31" s="146">
        <v>1078316.6299999999</v>
      </c>
      <c r="D31" s="146">
        <v>277862.45</v>
      </c>
    </row>
    <row r="32" spans="1:5" x14ac:dyDescent="0.2">
      <c r="A32" s="26">
        <v>1243</v>
      </c>
      <c r="B32" s="22" t="s">
        <v>160</v>
      </c>
      <c r="C32" s="146">
        <v>99754.2</v>
      </c>
      <c r="D32" s="146">
        <v>80852</v>
      </c>
    </row>
    <row r="33" spans="1:5" x14ac:dyDescent="0.2">
      <c r="A33" s="26">
        <v>1244</v>
      </c>
      <c r="B33" s="22" t="s">
        <v>161</v>
      </c>
      <c r="C33" s="146">
        <v>4888480.08</v>
      </c>
      <c r="D33" s="146">
        <v>14565849.9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1773984.96</v>
      </c>
      <c r="D35" s="146">
        <v>3315321.88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195660.76</v>
      </c>
      <c r="D38" s="148">
        <f>SUM(D39:D43)</f>
        <v>66851.850000000006</v>
      </c>
    </row>
    <row r="39" spans="1:5" x14ac:dyDescent="0.2">
      <c r="A39" s="120">
        <v>1251</v>
      </c>
      <c r="B39" s="121" t="s">
        <v>168</v>
      </c>
      <c r="C39" s="149">
        <v>195660.76</v>
      </c>
      <c r="D39" s="149">
        <v>66851.850000000006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110543934.58000001</v>
      </c>
      <c r="D44" s="147">
        <f>D21+D29+D38</f>
        <v>262731049.08999997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161630353.19999999</v>
      </c>
      <c r="D48" s="147">
        <v>12411182.859999999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70712056.359999999</v>
      </c>
      <c r="D49" s="147">
        <f>D54+D66+D94+D97+D50</f>
        <v>212447622.86000001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15480731.439999999</v>
      </c>
      <c r="D66" s="147">
        <f>D67+D76+D79+D85</f>
        <v>14948055.289999999</v>
      </c>
    </row>
    <row r="67" spans="1:4" x14ac:dyDescent="0.2">
      <c r="A67" s="26">
        <v>5510</v>
      </c>
      <c r="B67" s="22" t="s">
        <v>358</v>
      </c>
      <c r="C67" s="146">
        <f>SUM(C68:C75)</f>
        <v>15480731.439999999</v>
      </c>
      <c r="D67" s="146">
        <f>SUM(D68:D75)</f>
        <v>14948055.289999999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1924449.37</v>
      </c>
      <c r="D70" s="146">
        <v>1924449.36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13443656.199999999</v>
      </c>
      <c r="D72" s="146">
        <v>10863248.029999999</v>
      </c>
    </row>
    <row r="73" spans="1:4" x14ac:dyDescent="0.2">
      <c r="A73" s="26">
        <v>5516</v>
      </c>
      <c r="B73" s="22" t="s">
        <v>364</v>
      </c>
      <c r="C73" s="146">
        <v>5400</v>
      </c>
      <c r="D73" s="146">
        <v>5400</v>
      </c>
    </row>
    <row r="74" spans="1:4" x14ac:dyDescent="0.2">
      <c r="A74" s="26">
        <v>5517</v>
      </c>
      <c r="B74" s="22" t="s">
        <v>365</v>
      </c>
      <c r="C74" s="146">
        <v>107225.87</v>
      </c>
      <c r="D74" s="146">
        <v>104957.9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2050000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50741267.590000004</v>
      </c>
      <c r="D94" s="147">
        <f>D95</f>
        <v>193813874.21000001</v>
      </c>
    </row>
    <row r="95" spans="1:4" x14ac:dyDescent="0.2">
      <c r="A95" s="26">
        <v>5610</v>
      </c>
      <c r="B95" s="22" t="s">
        <v>382</v>
      </c>
      <c r="C95" s="146">
        <f>C96</f>
        <v>50741267.590000004</v>
      </c>
      <c r="D95" s="146">
        <f>D96</f>
        <v>193813874.21000001</v>
      </c>
    </row>
    <row r="96" spans="1:4" x14ac:dyDescent="0.2">
      <c r="A96" s="26">
        <v>5611</v>
      </c>
      <c r="B96" s="22" t="s">
        <v>383</v>
      </c>
      <c r="C96" s="146">
        <v>50741267.590000004</v>
      </c>
      <c r="D96" s="146">
        <v>193813874.21000001</v>
      </c>
    </row>
    <row r="97" spans="1:4" x14ac:dyDescent="0.2">
      <c r="A97" s="33">
        <v>2110</v>
      </c>
      <c r="B97" s="85" t="s">
        <v>522</v>
      </c>
      <c r="C97" s="147">
        <f>SUM(C98:C102)</f>
        <v>4490057.33</v>
      </c>
      <c r="D97" s="147">
        <f>SUM(D98:D102)</f>
        <v>3685693.3600000003</v>
      </c>
    </row>
    <row r="98" spans="1:4" x14ac:dyDescent="0.2">
      <c r="A98" s="26">
        <v>2111</v>
      </c>
      <c r="B98" s="22" t="s">
        <v>523</v>
      </c>
      <c r="C98" s="146">
        <v>3563190.33</v>
      </c>
      <c r="D98" s="146">
        <v>3158499.12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8640</v>
      </c>
    </row>
    <row r="100" spans="1:4" x14ac:dyDescent="0.2">
      <c r="A100" s="26">
        <v>2112</v>
      </c>
      <c r="B100" s="22" t="s">
        <v>525</v>
      </c>
      <c r="C100" s="146">
        <v>553367</v>
      </c>
      <c r="D100" s="146">
        <v>518554.24</v>
      </c>
    </row>
    <row r="101" spans="1:4" x14ac:dyDescent="0.2">
      <c r="A101" s="26">
        <v>2115</v>
      </c>
      <c r="B101" s="22" t="s">
        <v>526</v>
      </c>
      <c r="C101" s="146">
        <v>23500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350000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183262.36000000002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183262.36000000002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0.69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183261.66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0.01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232159147.19999999</v>
      </c>
      <c r="D139" s="147">
        <f>D48+D49-D103-D106</f>
        <v>224858805.72000003</v>
      </c>
    </row>
    <row r="141" spans="1:4" x14ac:dyDescent="0.2">
      <c r="B141" s="22" t="s">
        <v>518</v>
      </c>
    </row>
    <row r="145" spans="2:5" x14ac:dyDescent="0.2">
      <c r="B145" s="14"/>
      <c r="C145" s="14"/>
    </row>
    <row r="146" spans="2:5" x14ac:dyDescent="0.2">
      <c r="B146" s="165"/>
      <c r="C146" s="165"/>
      <c r="D146" s="14"/>
      <c r="E146" s="14"/>
    </row>
    <row r="147" spans="2:5" x14ac:dyDescent="0.2">
      <c r="B147" s="167"/>
      <c r="C147" s="167"/>
      <c r="D147" s="14"/>
      <c r="E147" s="14"/>
    </row>
    <row r="148" spans="2:5" x14ac:dyDescent="0.2">
      <c r="B148" s="14"/>
      <c r="C148" s="14"/>
      <c r="D148" s="14"/>
      <c r="E148" s="14"/>
    </row>
    <row r="149" spans="2:5" x14ac:dyDescent="0.2">
      <c r="B149" s="163"/>
      <c r="C149" s="14"/>
      <c r="D149" s="14"/>
      <c r="E149" s="14"/>
    </row>
    <row r="150" spans="2:5" x14ac:dyDescent="0.2">
      <c r="B150" s="164"/>
      <c r="C150" s="14"/>
      <c r="D150" s="14"/>
      <c r="E150" s="14"/>
    </row>
    <row r="151" spans="2:5" x14ac:dyDescent="0.2">
      <c r="B151" s="14"/>
      <c r="C151" s="14"/>
      <c r="D151" s="14"/>
      <c r="E151" s="14"/>
    </row>
    <row r="152" spans="2:5" x14ac:dyDescent="0.2">
      <c r="B152" s="164"/>
      <c r="C152" s="164"/>
      <c r="D152" s="164"/>
      <c r="E152" s="164"/>
    </row>
    <row r="153" spans="2:5" x14ac:dyDescent="0.2">
      <c r="B153" s="177"/>
      <c r="C153" s="177"/>
      <c r="D153" s="177"/>
      <c r="E153" s="177"/>
    </row>
  </sheetData>
  <sheetProtection formatCells="0" formatColumns="0" formatRows="0" insertColumns="0" insertRows="0" insertHyperlinks="0" deleteColumns="0" deleteRows="0" sort="0" autoFilter="0" pivotTables="0"/>
  <mergeCells count="6">
    <mergeCell ref="B153:E153"/>
    <mergeCell ref="B147:C147"/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showGridLines="0" workbookViewId="0">
      <selection activeCell="B15" sqref="B15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1" t="s">
        <v>596</v>
      </c>
      <c r="B1" s="182"/>
      <c r="C1" s="183"/>
    </row>
    <row r="2" spans="1:3" s="29" customFormat="1" ht="18" customHeight="1" x14ac:dyDescent="0.25">
      <c r="A2" s="184" t="s">
        <v>506</v>
      </c>
      <c r="B2" s="185"/>
      <c r="C2" s="186"/>
    </row>
    <row r="3" spans="1:3" s="29" customFormat="1" ht="18" customHeight="1" x14ac:dyDescent="0.25">
      <c r="A3" s="184" t="s">
        <v>597</v>
      </c>
      <c r="B3" s="185"/>
      <c r="C3" s="186"/>
    </row>
    <row r="4" spans="1:3" s="31" customFormat="1" ht="18" customHeight="1" x14ac:dyDescent="0.2">
      <c r="A4" s="187" t="s">
        <v>507</v>
      </c>
      <c r="B4" s="188"/>
      <c r="C4" s="189"/>
    </row>
    <row r="5" spans="1:3" s="31" customFormat="1" ht="18" customHeight="1" x14ac:dyDescent="0.2">
      <c r="A5" s="190" t="s">
        <v>406</v>
      </c>
      <c r="B5" s="191"/>
      <c r="C5" s="129">
        <v>2025</v>
      </c>
    </row>
    <row r="6" spans="1:3" x14ac:dyDescent="0.2">
      <c r="A6" s="45" t="s">
        <v>435</v>
      </c>
      <c r="B6" s="45"/>
      <c r="C6" s="88">
        <v>538208091.71000004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543</v>
      </c>
      <c r="B21" s="60"/>
      <c r="C21" s="88">
        <f>C6+C8-C16</f>
        <v>538208091.71000004</v>
      </c>
    </row>
    <row r="23" spans="1:5" x14ac:dyDescent="0.2">
      <c r="B23" s="30" t="s">
        <v>599</v>
      </c>
    </row>
    <row r="24" spans="1:5" x14ac:dyDescent="0.2">
      <c r="B24" s="30" t="s">
        <v>598</v>
      </c>
    </row>
    <row r="28" spans="1:5" x14ac:dyDescent="0.2">
      <c r="B28" s="14"/>
      <c r="C28" s="14"/>
    </row>
    <row r="29" spans="1:5" x14ac:dyDescent="0.2">
      <c r="B29" s="165"/>
      <c r="C29" s="165"/>
      <c r="D29" s="14"/>
      <c r="E29" s="14"/>
    </row>
    <row r="30" spans="1:5" x14ac:dyDescent="0.2">
      <c r="B30" s="167"/>
      <c r="C30" s="167"/>
      <c r="D30" s="14"/>
      <c r="E30" s="14"/>
    </row>
    <row r="31" spans="1:5" x14ac:dyDescent="0.2">
      <c r="B31" s="14"/>
      <c r="C31" s="14"/>
      <c r="D31" s="14"/>
      <c r="E31" s="14"/>
    </row>
    <row r="32" spans="1:5" x14ac:dyDescent="0.2">
      <c r="B32" s="163"/>
      <c r="C32" s="14"/>
      <c r="D32" s="14"/>
      <c r="E32" s="14"/>
    </row>
    <row r="33" spans="2:5" x14ac:dyDescent="0.2">
      <c r="B33" s="164"/>
      <c r="C33" s="14"/>
      <c r="D33" s="14"/>
      <c r="E33" s="14"/>
    </row>
    <row r="34" spans="2:5" x14ac:dyDescent="0.2">
      <c r="B34" s="14"/>
      <c r="C34" s="14"/>
      <c r="D34" s="14"/>
      <c r="E34" s="14"/>
    </row>
    <row r="35" spans="2:5" x14ac:dyDescent="0.2">
      <c r="B35" s="164"/>
      <c r="C35" s="164"/>
      <c r="D35" s="164"/>
      <c r="E35" s="164"/>
    </row>
    <row r="36" spans="2:5" x14ac:dyDescent="0.2">
      <c r="B36" s="161"/>
      <c r="C36" s="163"/>
      <c r="D36" s="163"/>
      <c r="E36" s="163"/>
    </row>
    <row r="37" spans="2:5" x14ac:dyDescent="0.2">
      <c r="B37" s="22"/>
      <c r="C37" s="22"/>
      <c r="D37" s="22"/>
      <c r="E37" s="22"/>
    </row>
  </sheetData>
  <mergeCells count="6">
    <mergeCell ref="B30:C30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showGridLines="0" workbookViewId="0">
      <selection activeCell="B18" sqref="B1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2" t="s">
        <v>596</v>
      </c>
      <c r="B1" s="193"/>
      <c r="C1" s="194"/>
    </row>
    <row r="2" spans="1:3" s="32" customFormat="1" ht="18.95" customHeight="1" x14ac:dyDescent="0.25">
      <c r="A2" s="195" t="s">
        <v>508</v>
      </c>
      <c r="B2" s="196"/>
      <c r="C2" s="197"/>
    </row>
    <row r="3" spans="1:3" s="32" customFormat="1" ht="18.95" customHeight="1" x14ac:dyDescent="0.25">
      <c r="A3" s="195" t="s">
        <v>597</v>
      </c>
      <c r="B3" s="196"/>
      <c r="C3" s="197"/>
    </row>
    <row r="4" spans="1:3" x14ac:dyDescent="0.2">
      <c r="A4" s="187" t="s">
        <v>507</v>
      </c>
      <c r="B4" s="188"/>
      <c r="C4" s="189"/>
    </row>
    <row r="5" spans="1:3" ht="22.35" customHeight="1" x14ac:dyDescent="0.2">
      <c r="A5" s="198" t="s">
        <v>406</v>
      </c>
      <c r="B5" s="199"/>
      <c r="C5" s="129">
        <v>2025</v>
      </c>
    </row>
    <row r="6" spans="1:3" x14ac:dyDescent="0.2">
      <c r="A6" s="70" t="s">
        <v>448</v>
      </c>
      <c r="B6" s="45"/>
      <c r="C6" s="92">
        <v>420899674.06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110543934.58000001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3487595.99</v>
      </c>
    </row>
    <row r="12" spans="1:3" x14ac:dyDescent="0.2">
      <c r="A12" s="76">
        <v>2.4</v>
      </c>
      <c r="B12" s="63" t="s">
        <v>159</v>
      </c>
      <c r="C12" s="93">
        <v>1078316.6299999999</v>
      </c>
    </row>
    <row r="13" spans="1:3" x14ac:dyDescent="0.2">
      <c r="A13" s="76">
        <v>2.5</v>
      </c>
      <c r="B13" s="63" t="s">
        <v>160</v>
      </c>
      <c r="C13" s="93">
        <v>99754.2</v>
      </c>
    </row>
    <row r="14" spans="1:3" x14ac:dyDescent="0.2">
      <c r="A14" s="76">
        <v>2.6</v>
      </c>
      <c r="B14" s="63" t="s">
        <v>161</v>
      </c>
      <c r="C14" s="93">
        <v>4888480.08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1773984.96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195660.76</v>
      </c>
    </row>
    <row r="20" spans="1:3" x14ac:dyDescent="0.2">
      <c r="A20" s="76" t="s">
        <v>477</v>
      </c>
      <c r="B20" s="63" t="s">
        <v>452</v>
      </c>
      <c r="C20" s="93">
        <v>94875936.370000005</v>
      </c>
    </row>
    <row r="21" spans="1:3" x14ac:dyDescent="0.2">
      <c r="A21" s="76" t="s">
        <v>478</v>
      </c>
      <c r="B21" s="63" t="s">
        <v>453</v>
      </c>
      <c r="C21" s="93">
        <v>4144205.59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66221999.030000001</v>
      </c>
    </row>
    <row r="32" spans="1:3" x14ac:dyDescent="0.2">
      <c r="A32" s="76" t="s">
        <v>470</v>
      </c>
      <c r="B32" s="63" t="s">
        <v>358</v>
      </c>
      <c r="C32" s="93">
        <v>15480731.439999999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50741267.590000004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544</v>
      </c>
      <c r="B40" s="45"/>
      <c r="C40" s="88">
        <f>C6-C8+C31</f>
        <v>376577738.50999999</v>
      </c>
    </row>
    <row r="42" spans="1:5" x14ac:dyDescent="0.2">
      <c r="B42" s="30" t="s">
        <v>601</v>
      </c>
    </row>
    <row r="43" spans="1:5" x14ac:dyDescent="0.2">
      <c r="B43" s="30" t="s">
        <v>600</v>
      </c>
    </row>
    <row r="47" spans="1:5" x14ac:dyDescent="0.2">
      <c r="B47" s="14"/>
      <c r="C47" s="14"/>
    </row>
    <row r="48" spans="1:5" x14ac:dyDescent="0.2">
      <c r="B48" s="165"/>
      <c r="C48" s="165"/>
      <c r="D48" s="14"/>
      <c r="E48" s="14"/>
    </row>
    <row r="49" spans="2:5" x14ac:dyDescent="0.2">
      <c r="B49" s="167"/>
      <c r="C49" s="167"/>
      <c r="D49" s="14"/>
      <c r="E49" s="14"/>
    </row>
    <row r="50" spans="2:5" x14ac:dyDescent="0.2">
      <c r="B50" s="14"/>
      <c r="C50" s="14"/>
      <c r="D50" s="14"/>
      <c r="E50" s="14"/>
    </row>
    <row r="51" spans="2:5" x14ac:dyDescent="0.2">
      <c r="B51" s="163"/>
      <c r="C51" s="14"/>
      <c r="D51" s="14"/>
      <c r="E51" s="14"/>
    </row>
    <row r="52" spans="2:5" x14ac:dyDescent="0.2">
      <c r="B52" s="164"/>
      <c r="C52" s="14"/>
      <c r="D52" s="14"/>
      <c r="E52" s="14"/>
    </row>
    <row r="53" spans="2:5" x14ac:dyDescent="0.2">
      <c r="B53" s="14"/>
      <c r="C53" s="14"/>
      <c r="D53" s="14"/>
      <c r="E53" s="14"/>
    </row>
    <row r="54" spans="2:5" x14ac:dyDescent="0.2">
      <c r="B54" s="164"/>
      <c r="C54" s="164"/>
      <c r="D54" s="164"/>
      <c r="E54" s="164"/>
    </row>
    <row r="55" spans="2:5" x14ac:dyDescent="0.2">
      <c r="B55" s="163"/>
      <c r="C55" s="163"/>
      <c r="D55" s="163"/>
      <c r="E55" s="163"/>
    </row>
    <row r="56" spans="2:5" x14ac:dyDescent="0.2">
      <c r="B56" s="22"/>
      <c r="C56" s="22"/>
      <c r="D56" s="22"/>
      <c r="E56" s="22"/>
    </row>
  </sheetData>
  <mergeCells count="6">
    <mergeCell ref="B49:C49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zoomScaleNormal="100" workbookViewId="0">
      <selection activeCell="C13" sqref="C1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80" t="s">
        <v>596</v>
      </c>
      <c r="B1" s="201"/>
      <c r="C1" s="201"/>
      <c r="D1" s="201"/>
      <c r="E1" s="201"/>
      <c r="F1" s="201"/>
      <c r="G1" s="20" t="s">
        <v>498</v>
      </c>
      <c r="H1" s="21">
        <v>2025</v>
      </c>
    </row>
    <row r="2" spans="1:10" ht="18.95" customHeight="1" x14ac:dyDescent="0.2">
      <c r="A2" s="180" t="s">
        <v>509</v>
      </c>
      <c r="B2" s="201"/>
      <c r="C2" s="201"/>
      <c r="D2" s="201"/>
      <c r="E2" s="201"/>
      <c r="F2" s="201"/>
      <c r="G2" s="20" t="s">
        <v>499</v>
      </c>
      <c r="H2" s="21" t="s">
        <v>501</v>
      </c>
    </row>
    <row r="3" spans="1:10" ht="18.95" customHeight="1" x14ac:dyDescent="0.2">
      <c r="A3" s="202" t="s">
        <v>597</v>
      </c>
      <c r="B3" s="203"/>
      <c r="C3" s="203"/>
      <c r="D3" s="203"/>
      <c r="E3" s="203"/>
      <c r="F3" s="203"/>
      <c r="G3" s="20" t="s">
        <v>500</v>
      </c>
      <c r="H3" s="21">
        <v>4</v>
      </c>
    </row>
    <row r="4" spans="1:10" x14ac:dyDescent="0.2">
      <c r="A4" s="202" t="str">
        <f>'Notas a los Edos Financieros'!A4</f>
        <v>(Cifras en Pesos)</v>
      </c>
      <c r="B4" s="203"/>
      <c r="C4" s="203"/>
      <c r="D4" s="203"/>
      <c r="E4" s="203"/>
      <c r="F4" s="203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-5597</v>
      </c>
      <c r="D24" s="146">
        <v>0</v>
      </c>
      <c r="E24" s="146">
        <v>0</v>
      </c>
      <c r="F24" s="146">
        <f t="shared" si="0"/>
        <v>-5597</v>
      </c>
    </row>
    <row r="25" spans="1:6" x14ac:dyDescent="0.2">
      <c r="A25" s="22">
        <v>7340</v>
      </c>
      <c r="B25" s="22" t="s">
        <v>64</v>
      </c>
      <c r="C25" s="146">
        <v>5597</v>
      </c>
      <c r="D25" s="146">
        <v>0</v>
      </c>
      <c r="E25" s="146">
        <v>0</v>
      </c>
      <c r="F25" s="146">
        <f t="shared" si="0"/>
        <v>5597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0" t="s">
        <v>547</v>
      </c>
      <c r="C39" s="200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470497481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3098801.09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64611809.619999997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-183262.36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-538024829.35000002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00" t="s">
        <v>548</v>
      </c>
      <c r="C48" s="200"/>
    </row>
    <row r="49" spans="1:5" x14ac:dyDescent="0.2">
      <c r="B49" s="131" t="s">
        <v>406</v>
      </c>
      <c r="C49" s="130">
        <f>H1</f>
        <v>2025</v>
      </c>
    </row>
    <row r="50" spans="1:5" x14ac:dyDescent="0.2">
      <c r="A50" s="22">
        <v>8210</v>
      </c>
      <c r="B50" s="103" t="s">
        <v>47</v>
      </c>
      <c r="C50" s="160">
        <v>-470497481</v>
      </c>
    </row>
    <row r="51" spans="1:5" x14ac:dyDescent="0.2">
      <c r="A51" s="22">
        <v>8220</v>
      </c>
      <c r="B51" s="103" t="s">
        <v>46</v>
      </c>
      <c r="C51" s="160">
        <v>24506779.120000001</v>
      </c>
    </row>
    <row r="52" spans="1:5" x14ac:dyDescent="0.2">
      <c r="A52" s="22">
        <v>8230</v>
      </c>
      <c r="B52" s="103" t="s">
        <v>594</v>
      </c>
      <c r="C52" s="160">
        <v>-140754550.74000001</v>
      </c>
    </row>
    <row r="53" spans="1:5" x14ac:dyDescent="0.2">
      <c r="A53" s="22">
        <v>8240</v>
      </c>
      <c r="B53" s="103" t="s">
        <v>45</v>
      </c>
      <c r="C53" s="160">
        <v>165845578.56</v>
      </c>
    </row>
    <row r="54" spans="1:5" x14ac:dyDescent="0.2">
      <c r="A54" s="22">
        <v>8250</v>
      </c>
      <c r="B54" s="103" t="s">
        <v>44</v>
      </c>
      <c r="C54" s="160">
        <v>0</v>
      </c>
    </row>
    <row r="55" spans="1:5" x14ac:dyDescent="0.2">
      <c r="A55" s="22">
        <v>8260</v>
      </c>
      <c r="B55" s="103" t="s">
        <v>43</v>
      </c>
      <c r="C55" s="160">
        <v>4490057.33</v>
      </c>
    </row>
    <row r="56" spans="1:5" x14ac:dyDescent="0.2">
      <c r="A56" s="22">
        <v>8270</v>
      </c>
      <c r="B56" s="103" t="s">
        <v>42</v>
      </c>
      <c r="C56" s="160">
        <v>416409616.73000002</v>
      </c>
    </row>
    <row r="58" spans="1:5" x14ac:dyDescent="0.2">
      <c r="B58" s="14" t="s">
        <v>518</v>
      </c>
    </row>
    <row r="63" spans="1:5" x14ac:dyDescent="0.2">
      <c r="B63" s="14"/>
      <c r="C63" s="14"/>
    </row>
    <row r="64" spans="1:5" x14ac:dyDescent="0.2">
      <c r="B64" s="165"/>
      <c r="C64" s="165"/>
      <c r="D64" s="14"/>
      <c r="E64" s="14"/>
    </row>
    <row r="65" spans="2:5" x14ac:dyDescent="0.2">
      <c r="B65" s="167"/>
      <c r="C65" s="167"/>
      <c r="D65" s="14"/>
      <c r="E65" s="14"/>
    </row>
    <row r="66" spans="2:5" x14ac:dyDescent="0.2">
      <c r="B66" s="14"/>
      <c r="C66" s="14"/>
      <c r="D66" s="14"/>
      <c r="E66" s="14"/>
    </row>
    <row r="67" spans="2:5" x14ac:dyDescent="0.2">
      <c r="B67" s="163"/>
      <c r="C67" s="14"/>
      <c r="D67" s="14"/>
      <c r="E67" s="14"/>
    </row>
    <row r="68" spans="2:5" x14ac:dyDescent="0.2">
      <c r="B68" s="164"/>
      <c r="C68" s="14"/>
      <c r="D68" s="14"/>
      <c r="E68" s="14"/>
    </row>
    <row r="69" spans="2:5" x14ac:dyDescent="0.2">
      <c r="B69" s="14"/>
      <c r="C69" s="14"/>
      <c r="D69" s="14"/>
      <c r="E69" s="14"/>
    </row>
    <row r="70" spans="2:5" x14ac:dyDescent="0.2">
      <c r="B70" s="164"/>
      <c r="C70" s="164"/>
      <c r="D70" s="164"/>
      <c r="E70" s="164"/>
    </row>
    <row r="71" spans="2:5" x14ac:dyDescent="0.2">
      <c r="B71" s="177"/>
      <c r="C71" s="177"/>
      <c r="D71" s="177"/>
      <c r="E71" s="177"/>
    </row>
  </sheetData>
  <sheetProtection formatCells="0" formatColumns="0" formatRows="0" insertColumns="0" insertRows="0" insertHyperlinks="0" deleteColumns="0" deleteRows="0" sort="0" autoFilter="0" pivotTables="0"/>
  <mergeCells count="8">
    <mergeCell ref="B71:E71"/>
    <mergeCell ref="B65:C65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2026-02-20T16:19:45Z</cp:lastPrinted>
  <dcterms:created xsi:type="dcterms:W3CDTF">2012-12-11T20:36:24Z</dcterms:created>
  <dcterms:modified xsi:type="dcterms:W3CDTF">2026-03-05T00:39:11Z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